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Newton/Downloads/"/>
    </mc:Choice>
  </mc:AlternateContent>
  <xr:revisionPtr revIDLastSave="0" documentId="13_ncr:1_{1B0AD36E-B944-C246-AAA4-6A4651EB81E2}" xr6:coauthVersionLast="47" xr6:coauthVersionMax="47" xr10:uidLastSave="{00000000-0000-0000-0000-000000000000}"/>
  <bookViews>
    <workbookView xWindow="0" yWindow="500" windowWidth="19820" windowHeight="8020" activeTab="1" xr2:uid="{00000000-000D-0000-FFFF-FFFF00000000}"/>
  </bookViews>
  <sheets>
    <sheet name="英国" sheetId="2" r:id="rId1"/>
    <sheet name="马来西亚" sheetId="3" r:id="rId2"/>
    <sheet name="菲律宾" sheetId="4" r:id="rId3"/>
    <sheet name="泰国" sheetId="5" r:id="rId4"/>
    <sheet name="越南" sheetId="6" r:id="rId5"/>
    <sheet name="新加坡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7" l="1"/>
  <c r="Q4" i="7"/>
  <c r="P4" i="7"/>
  <c r="O4" i="7"/>
  <c r="I4" i="7"/>
  <c r="J4" i="7" s="1"/>
  <c r="R4" i="7" s="1"/>
  <c r="T4" i="7" s="1"/>
  <c r="S4" i="6"/>
  <c r="Q4" i="6"/>
  <c r="P4" i="6"/>
  <c r="O4" i="6"/>
  <c r="J4" i="6"/>
  <c r="R4" i="6" s="1"/>
  <c r="I4" i="6"/>
  <c r="S4" i="5"/>
  <c r="T4" i="5" s="1"/>
  <c r="R4" i="5"/>
  <c r="Q4" i="5"/>
  <c r="P4" i="5"/>
  <c r="O4" i="5"/>
  <c r="J4" i="5"/>
  <c r="I4" i="5"/>
  <c r="S4" i="4"/>
  <c r="Q4" i="4"/>
  <c r="P4" i="4"/>
  <c r="O4" i="4"/>
  <c r="I4" i="4"/>
  <c r="J4" i="4" s="1"/>
  <c r="R4" i="4" s="1"/>
  <c r="S4" i="3"/>
  <c r="Q4" i="3"/>
  <c r="P4" i="3"/>
  <c r="O4" i="3"/>
  <c r="I4" i="3"/>
  <c r="J4" i="3" s="1"/>
  <c r="R4" i="3" s="1"/>
  <c r="S5" i="2"/>
  <c r="Q5" i="2"/>
  <c r="P5" i="2"/>
  <c r="O5" i="2"/>
  <c r="J5" i="2"/>
  <c r="R5" i="2" s="1"/>
  <c r="I5" i="2"/>
  <c r="S4" i="2"/>
  <c r="T4" i="2" s="1"/>
  <c r="Q4" i="2"/>
  <c r="P4" i="2"/>
  <c r="I4" i="2"/>
  <c r="J4" i="2" s="1"/>
  <c r="R4" i="2" s="1"/>
  <c r="T4" i="3" l="1"/>
  <c r="N4" i="3"/>
  <c r="U4" i="3"/>
  <c r="N4" i="2"/>
  <c r="U4" i="2"/>
  <c r="T4" i="6"/>
  <c r="U4" i="7"/>
  <c r="N4" i="7"/>
  <c r="N4" i="5"/>
  <c r="U4" i="5"/>
  <c r="T5" i="2"/>
  <c r="T4" i="4"/>
  <c r="U4" i="6" l="1"/>
  <c r="N4" i="6"/>
  <c r="N4" i="4"/>
  <c r="U4" i="4"/>
  <c r="U5" i="2"/>
  <c r="N5" i="2"/>
</calcChain>
</file>

<file path=xl/sharedStrings.xml><?xml version="1.0" encoding="utf-8"?>
<sst xmlns="http://schemas.openxmlformats.org/spreadsheetml/2006/main" count="273" uniqueCount="67">
  <si>
    <t>小店产品定价表</t>
  </si>
  <si>
    <t>备注：
1、O列【各项手续费】包括：欧洲税费VAT20%+小店手续费5%+汇损、提现、货损5%（估算）</t>
  </si>
  <si>
    <t>产品名称</t>
  </si>
  <si>
    <t>sku</t>
  </si>
  <si>
    <t>手动填写</t>
  </si>
  <si>
    <t>勿改</t>
  </si>
  <si>
    <t>样式</t>
  </si>
  <si>
    <t>进价￥</t>
  </si>
  <si>
    <t>包材￥</t>
  </si>
  <si>
    <t>长（cm）</t>
  </si>
  <si>
    <t>宽（cm）</t>
  </si>
  <si>
    <t>高（cm）</t>
  </si>
  <si>
    <t>实重 g</t>
  </si>
  <si>
    <t>体积重 g</t>
  </si>
  <si>
    <t>计费重 g</t>
  </si>
  <si>
    <t>汇率</t>
  </si>
  <si>
    <t>国内运费成本￥
（自填）</t>
  </si>
  <si>
    <t>本地展示价 ￡</t>
  </si>
  <si>
    <t>英国毛利率</t>
  </si>
  <si>
    <t>佣金 ￡</t>
  </si>
  <si>
    <t>包裹成本￡</t>
  </si>
  <si>
    <t>国内运费成本£</t>
  </si>
  <si>
    <t>跨境物流成本￡</t>
  </si>
  <si>
    <t>各项手续费￡</t>
  </si>
  <si>
    <t>盈亏点￡</t>
  </si>
  <si>
    <t>利润￥</t>
  </si>
  <si>
    <t>例</t>
  </si>
  <si>
    <t>无盖</t>
  </si>
  <si>
    <t xml:space="preserve"> </t>
  </si>
  <si>
    <t>英国小店产品定价表</t>
  </si>
  <si>
    <t>备注：
1、O列【各项手续费】包括：小店手续费5%+汇损、提现、货损5%（估算）</t>
  </si>
  <si>
    <t>本地展示价 MYR</t>
  </si>
  <si>
    <t>毛利率</t>
  </si>
  <si>
    <t>佣金 MYR</t>
  </si>
  <si>
    <t>国内运费成本MYR</t>
  </si>
  <si>
    <t>包裹成本MYR</t>
  </si>
  <si>
    <t>跨境物流成本MYR</t>
  </si>
  <si>
    <t>各项手续费MYR</t>
  </si>
  <si>
    <t>盈亏点MYR</t>
  </si>
  <si>
    <t>例：迷你toy</t>
  </si>
  <si>
    <t>30 bottle</t>
  </si>
  <si>
    <t>本地展示价 PHP</t>
  </si>
  <si>
    <t>佣金 PHP</t>
  </si>
  <si>
    <t>国内运费成本PHP</t>
  </si>
  <si>
    <t>包裹成本PHP</t>
  </si>
  <si>
    <t>跨境物流成本PHP</t>
  </si>
  <si>
    <t>各项手续费PHP</t>
  </si>
  <si>
    <t>盈亏点PHP</t>
  </si>
  <si>
    <t>本地展示价 THB</t>
  </si>
  <si>
    <t>佣金 THB</t>
  </si>
  <si>
    <t>国内运费成本THB</t>
  </si>
  <si>
    <t>包裹成本THB</t>
  </si>
  <si>
    <t>跨境物流成本THB</t>
  </si>
  <si>
    <t>各项手续费THB</t>
  </si>
  <si>
    <t>盈亏点THB</t>
  </si>
  <si>
    <t>本地展示价 VND</t>
  </si>
  <si>
    <t>国内运费成本VND</t>
  </si>
  <si>
    <t>包裹成本VND</t>
  </si>
  <si>
    <t>跨境物流成本VND</t>
  </si>
  <si>
    <t>各项手续费VND</t>
  </si>
  <si>
    <t>盈亏点VND</t>
  </si>
  <si>
    <t>本地展示价 SGD</t>
  </si>
  <si>
    <t>国内运费成本SGD</t>
  </si>
  <si>
    <t>包裹成本SGD</t>
  </si>
  <si>
    <t>跨境物流成本SGD</t>
  </si>
  <si>
    <t>各项手续费SGD</t>
  </si>
  <si>
    <t>盈亏点SGD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</si>
</sst>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0_ "/>
  </numFmts>
  <fonts count="11">
    <font>
      <sz val="10"/>
      <color theme="1"/>
      <name val="等线"/>
      <charset val="134"/>
      <scheme val="minor"/>
    </font>
    <font>
      <b/>
      <sz val="18"/>
      <color rgb="FF000000"/>
      <name val="等线"/>
      <charset val="134"/>
      <scheme val="minor"/>
    </font>
    <font>
      <b/>
      <sz val="16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12"/>
      <color rgb="FFFFFFFF"/>
      <name val="等线"/>
      <charset val="134"/>
      <scheme val="minor"/>
    </font>
    <font>
      <sz val="12"/>
      <color rgb="FF000000"/>
      <name val="等线"/>
      <charset val="134"/>
      <scheme val="minor"/>
    </font>
    <font>
      <b/>
      <sz val="12"/>
      <color rgb="FFF2F2F2"/>
      <name val="等线"/>
      <charset val="134"/>
      <scheme val="minor"/>
    </font>
    <font>
      <sz val="10"/>
      <color rgb="FF000000"/>
      <name val="等线"/>
      <charset val="134"/>
      <scheme val="minor"/>
    </font>
    <font>
      <b/>
      <sz val="22"/>
      <color rgb="FF000000"/>
      <name val="等线"/>
      <charset val="134"/>
      <scheme val="minor"/>
    </font>
    <font>
      <sz val="9"/>
      <name val="等线"/>
      <family val="4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4B083"/>
        <bgColor indexed="64"/>
      </patternFill>
    </fill>
    <fill>
      <patternFill patternType="solid">
        <fgColor rgb="FF2F5597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EE4C5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 applyNumberFormat="0" applyFont="0" applyFill="0" applyBorder="0" applyProtection="0"/>
  </cellStyleXfs>
  <cellXfs count="4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5" borderId="1" xfId="0" applyNumberFormat="1" applyFont="1" applyFill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" fontId="4" fillId="3" borderId="0" xfId="0" applyNumberFormat="1" applyFont="1" applyFill="1" applyAlignment="1">
      <alignment horizontal="center" vertical="center"/>
    </xf>
    <xf numFmtId="4" fontId="7" fillId="6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Alignment="1">
      <alignment horizontal="center" vertical="center"/>
    </xf>
    <xf numFmtId="4" fontId="6" fillId="5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/>
    </xf>
    <xf numFmtId="10" fontId="6" fillId="0" borderId="0" xfId="0" applyNumberFormat="1" applyFont="1" applyAlignment="1">
      <alignment vertical="center"/>
    </xf>
    <xf numFmtId="180" fontId="6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180" fontId="6" fillId="5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topLeftCell="A2" workbookViewId="0"/>
  </sheetViews>
  <sheetFormatPr baseColWidth="10" defaultColWidth="14" defaultRowHeight="13"/>
  <cols>
    <col min="1" max="1" width="36" customWidth="1"/>
    <col min="2" max="2" width="33" customWidth="1"/>
    <col min="3" max="21" width="19" customWidth="1"/>
  </cols>
  <sheetData>
    <row r="1" spans="1:21" ht="106" customHeight="1">
      <c r="A1" s="32" t="s">
        <v>0</v>
      </c>
      <c r="B1" s="35" t="s">
        <v>1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54" customHeight="1">
      <c r="A2" s="36" t="s">
        <v>2</v>
      </c>
      <c r="B2" s="3" t="s">
        <v>3</v>
      </c>
      <c r="C2" s="3" t="s">
        <v>4</v>
      </c>
      <c r="D2" s="3" t="s">
        <v>4</v>
      </c>
      <c r="E2" s="3" t="s">
        <v>4</v>
      </c>
      <c r="F2" s="3" t="s">
        <v>4</v>
      </c>
      <c r="G2" s="3" t="s">
        <v>4</v>
      </c>
      <c r="H2" s="3" t="s">
        <v>4</v>
      </c>
      <c r="I2" s="7" t="s">
        <v>5</v>
      </c>
      <c r="J2" s="7" t="s">
        <v>5</v>
      </c>
      <c r="K2" s="3" t="s">
        <v>4</v>
      </c>
      <c r="L2" s="3" t="s">
        <v>4</v>
      </c>
      <c r="M2" s="3" t="s">
        <v>4</v>
      </c>
      <c r="N2" s="7" t="s">
        <v>5</v>
      </c>
      <c r="O2" s="8" t="s">
        <v>4</v>
      </c>
      <c r="P2" s="7" t="s">
        <v>5</v>
      </c>
      <c r="Q2" s="7" t="s">
        <v>5</v>
      </c>
      <c r="R2" s="7" t="s">
        <v>5</v>
      </c>
      <c r="S2" s="7" t="s">
        <v>5</v>
      </c>
      <c r="T2" s="7" t="s">
        <v>5</v>
      </c>
      <c r="U2" s="7" t="s">
        <v>5</v>
      </c>
    </row>
    <row r="3" spans="1:21" ht="54" customHeight="1">
      <c r="A3" s="36"/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33" t="s">
        <v>16</v>
      </c>
      <c r="M3" s="4" t="s">
        <v>17</v>
      </c>
      <c r="N3" s="4" t="s">
        <v>18</v>
      </c>
      <c r="O3" s="10" t="s">
        <v>19</v>
      </c>
      <c r="P3" s="4" t="s">
        <v>20</v>
      </c>
      <c r="Q3" s="4" t="s">
        <v>21</v>
      </c>
      <c r="R3" s="4" t="s">
        <v>22</v>
      </c>
      <c r="S3" s="4" t="s">
        <v>23</v>
      </c>
      <c r="T3" s="4" t="s">
        <v>24</v>
      </c>
      <c r="U3" s="4" t="s">
        <v>25</v>
      </c>
    </row>
    <row r="4" spans="1:21" ht="32" customHeight="1">
      <c r="A4" s="5" t="s">
        <v>26</v>
      </c>
      <c r="B4" s="6" t="s">
        <v>27</v>
      </c>
      <c r="C4" s="6">
        <v>50</v>
      </c>
      <c r="D4" s="6">
        <v>10</v>
      </c>
      <c r="E4" s="6">
        <v>30</v>
      </c>
      <c r="F4" s="6">
        <v>25</v>
      </c>
      <c r="G4" s="6">
        <v>13</v>
      </c>
      <c r="H4" s="6">
        <v>1000</v>
      </c>
      <c r="I4" s="11">
        <f>(E4*F4*G4)/8000*1000</f>
        <v>1218.75</v>
      </c>
      <c r="J4" s="11">
        <f>MAX(H4,I4)</f>
        <v>1218.75</v>
      </c>
      <c r="K4" s="6">
        <v>8.1999999999999993</v>
      </c>
      <c r="L4" s="34">
        <v>0</v>
      </c>
      <c r="M4" s="6">
        <v>20</v>
      </c>
      <c r="N4" s="13">
        <f>T4/M4*100%</f>
        <v>-0.44241615853658534</v>
      </c>
      <c r="O4" s="14">
        <v>7</v>
      </c>
      <c r="P4" s="14">
        <f>(C4+D4)/K4</f>
        <v>7.3170731707317076</v>
      </c>
      <c r="Q4" s="14">
        <f>L4/K4</f>
        <v>0</v>
      </c>
      <c r="R4" s="14">
        <f>J4/10*0.07</f>
        <v>8.53125</v>
      </c>
      <c r="S4" s="14">
        <f>M4*0.3</f>
        <v>6</v>
      </c>
      <c r="T4" s="14">
        <f>M4-S4-P4-R4-Q4-O4</f>
        <v>-8.8483231707317067</v>
      </c>
      <c r="U4" s="14">
        <f>T4*K4</f>
        <v>-72.556249999999991</v>
      </c>
    </row>
    <row r="5" spans="1:21" ht="32" customHeight="1">
      <c r="A5" s="5" t="s">
        <v>26</v>
      </c>
      <c r="B5" s="6" t="s">
        <v>27</v>
      </c>
      <c r="C5" s="6">
        <v>20</v>
      </c>
      <c r="D5" s="6">
        <v>5</v>
      </c>
      <c r="E5" s="6">
        <v>23</v>
      </c>
      <c r="F5" s="6">
        <v>12</v>
      </c>
      <c r="G5" s="6">
        <v>12</v>
      </c>
      <c r="H5" s="6">
        <v>400</v>
      </c>
      <c r="I5" s="11">
        <f>(E5*F5*G5)/8000*1000</f>
        <v>414</v>
      </c>
      <c r="J5" s="11">
        <f>MAX(H5,I5)</f>
        <v>414</v>
      </c>
      <c r="K5" s="6">
        <v>8.4</v>
      </c>
      <c r="L5" s="34">
        <v>8</v>
      </c>
      <c r="M5" s="6">
        <v>12.99</v>
      </c>
      <c r="N5" s="13">
        <f>T5/M5*100%</f>
        <v>7.4474870779720648E-2</v>
      </c>
      <c r="O5" s="14">
        <f>M5*0.1</f>
        <v>1.2990000000000002</v>
      </c>
      <c r="P5" s="14">
        <f>(C5+D5)/K5</f>
        <v>2.9761904761904763</v>
      </c>
      <c r="Q5" s="14">
        <f>L5/K5</f>
        <v>0.95238095238095233</v>
      </c>
      <c r="R5" s="14">
        <f>J5/10*0.07</f>
        <v>2.8980000000000001</v>
      </c>
      <c r="S5" s="14">
        <f>M5*0.3</f>
        <v>3.8969999999999998</v>
      </c>
      <c r="T5" s="14">
        <f>M5-S5-P5-R5-Q5-O5</f>
        <v>0.9674285714285713</v>
      </c>
      <c r="U5" s="14">
        <f>T5*K5</f>
        <v>8.1263999999999985</v>
      </c>
    </row>
    <row r="6" spans="1:21" ht="32" customHeight="1"/>
    <row r="7" spans="1:21" ht="32" customHeight="1"/>
    <row r="8" spans="1:21" ht="32" customHeight="1"/>
    <row r="9" spans="1:21" ht="32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 t="s">
        <v>28</v>
      </c>
    </row>
    <row r="10" spans="1:21" ht="32" customHeight="1">
      <c r="A10" s="5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3"/>
      <c r="N10" s="14"/>
      <c r="O10" s="14"/>
      <c r="P10" s="14"/>
      <c r="Q10" s="14"/>
      <c r="R10" s="14"/>
      <c r="S10" s="14"/>
      <c r="T10" s="14"/>
      <c r="U10" s="14"/>
    </row>
    <row r="11" spans="1:21" ht="32" customHeight="1">
      <c r="A11" s="15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3"/>
      <c r="N11" s="14"/>
      <c r="O11" s="14"/>
      <c r="P11" s="14"/>
      <c r="Q11" s="14"/>
      <c r="R11" s="14"/>
      <c r="S11" s="14"/>
      <c r="T11" s="14"/>
      <c r="U11" s="14"/>
    </row>
    <row r="12" spans="1:21" ht="32" customHeight="1">
      <c r="A12" s="15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3"/>
      <c r="N12" s="14"/>
      <c r="O12" s="14"/>
      <c r="P12" s="14"/>
      <c r="Q12" s="14"/>
      <c r="R12" s="14"/>
      <c r="S12" s="14"/>
      <c r="T12" s="14"/>
      <c r="U12" s="14"/>
    </row>
    <row r="13" spans="1:21" ht="32" customHeight="1">
      <c r="A13" s="15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3"/>
      <c r="N13" s="14"/>
      <c r="O13" s="14"/>
      <c r="P13" s="14"/>
      <c r="Q13" s="14"/>
      <c r="R13" s="14"/>
      <c r="S13" s="14"/>
      <c r="T13" s="14"/>
      <c r="U13" s="14"/>
    </row>
    <row r="14" spans="1:21" ht="32" customHeight="1">
      <c r="A14" s="15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3"/>
      <c r="N14" s="14"/>
      <c r="O14" s="14"/>
      <c r="P14" s="14"/>
      <c r="Q14" s="14"/>
      <c r="R14" s="14"/>
      <c r="S14" s="14"/>
      <c r="T14" s="14"/>
      <c r="U14" s="14"/>
    </row>
    <row r="15" spans="1:21" ht="32" customHeight="1">
      <c r="A15" s="15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3"/>
      <c r="N15" s="14"/>
      <c r="O15" s="14"/>
      <c r="P15" s="14"/>
      <c r="Q15" s="14"/>
      <c r="R15" s="14"/>
      <c r="S15" s="14"/>
      <c r="T15" s="14"/>
      <c r="U15" s="14"/>
    </row>
    <row r="16" spans="1:21" ht="32" customHeight="1"/>
    <row r="17" ht="32" customHeight="1"/>
    <row r="18" ht="32" customHeight="1"/>
    <row r="19" ht="32" customHeight="1"/>
    <row r="20" ht="32" customHeight="1"/>
  </sheetData>
  <mergeCells count="2">
    <mergeCell ref="B1:U1"/>
    <mergeCell ref="A2:A3"/>
  </mergeCells>
  <phoneticPr fontId="1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0"/>
  <sheetViews>
    <sheetView tabSelected="1" topLeftCell="A2" workbookViewId="0">
      <pane xSplit="1" topLeftCell="F1" activePane="topRight" state="frozen"/>
      <selection pane="topRight" activeCell="K5" sqref="K5"/>
    </sheetView>
  </sheetViews>
  <sheetFormatPr baseColWidth="10" defaultColWidth="14" defaultRowHeight="13"/>
  <cols>
    <col min="1" max="1" width="34" customWidth="1"/>
    <col min="2" max="2" width="33" customWidth="1"/>
    <col min="3" max="8" width="17" customWidth="1"/>
    <col min="9" max="21" width="19" customWidth="1"/>
  </cols>
  <sheetData>
    <row r="1" spans="1:21" ht="106" customHeight="1">
      <c r="A1" s="21" t="s">
        <v>29</v>
      </c>
      <c r="B1" s="37" t="s">
        <v>30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54" customHeight="1">
      <c r="A2" s="39" t="s">
        <v>2</v>
      </c>
      <c r="B2" s="8" t="s">
        <v>3</v>
      </c>
      <c r="C2" s="8" t="s">
        <v>4</v>
      </c>
      <c r="D2" s="8" t="s">
        <v>4</v>
      </c>
      <c r="E2" s="8" t="s">
        <v>4</v>
      </c>
      <c r="F2" s="8" t="s">
        <v>4</v>
      </c>
      <c r="G2" s="8" t="s">
        <v>4</v>
      </c>
      <c r="H2" s="8" t="s">
        <v>4</v>
      </c>
      <c r="I2" s="26" t="s">
        <v>5</v>
      </c>
      <c r="J2" s="26" t="s">
        <v>5</v>
      </c>
      <c r="K2" s="3" t="s">
        <v>4</v>
      </c>
      <c r="L2" s="8" t="s">
        <v>4</v>
      </c>
      <c r="M2" s="8" t="s">
        <v>4</v>
      </c>
      <c r="N2" s="26" t="s">
        <v>5</v>
      </c>
      <c r="O2" s="8" t="s">
        <v>4</v>
      </c>
      <c r="P2" s="26" t="s">
        <v>5</v>
      </c>
      <c r="Q2" s="26" t="s">
        <v>5</v>
      </c>
      <c r="R2" s="26" t="s">
        <v>5</v>
      </c>
      <c r="S2" s="26" t="s">
        <v>5</v>
      </c>
      <c r="T2" s="26" t="s">
        <v>5</v>
      </c>
      <c r="U2" s="26" t="s">
        <v>5</v>
      </c>
    </row>
    <row r="3" spans="1:21" ht="54" customHeight="1">
      <c r="A3" s="40"/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4" t="s">
        <v>15</v>
      </c>
      <c r="L3" s="9" t="s">
        <v>16</v>
      </c>
      <c r="M3" s="10" t="s">
        <v>31</v>
      </c>
      <c r="N3" s="10" t="s">
        <v>32</v>
      </c>
      <c r="O3" s="10" t="s">
        <v>33</v>
      </c>
      <c r="P3" s="10" t="s">
        <v>34</v>
      </c>
      <c r="Q3" s="10" t="s">
        <v>35</v>
      </c>
      <c r="R3" s="10" t="s">
        <v>36</v>
      </c>
      <c r="S3" s="10" t="s">
        <v>37</v>
      </c>
      <c r="T3" s="10" t="s">
        <v>38</v>
      </c>
      <c r="U3" s="10" t="s">
        <v>25</v>
      </c>
    </row>
    <row r="4" spans="1:21" ht="32" customHeight="1">
      <c r="A4" s="22" t="s">
        <v>39</v>
      </c>
      <c r="B4" s="23" t="s">
        <v>40</v>
      </c>
      <c r="C4" s="23">
        <v>20</v>
      </c>
      <c r="D4" s="23">
        <v>1</v>
      </c>
      <c r="E4" s="23">
        <v>18</v>
      </c>
      <c r="F4" s="23">
        <v>10</v>
      </c>
      <c r="G4" s="23">
        <v>12</v>
      </c>
      <c r="H4" s="23">
        <v>370</v>
      </c>
      <c r="I4" s="27">
        <f>(E4*F4*G4)/8000*1000</f>
        <v>270</v>
      </c>
      <c r="J4" s="27">
        <f>MAX(H4,I4)</f>
        <v>370</v>
      </c>
      <c r="K4" s="6">
        <v>1.55</v>
      </c>
      <c r="L4" s="12">
        <v>10</v>
      </c>
      <c r="M4" s="23">
        <v>100</v>
      </c>
      <c r="N4" s="28">
        <f>T4/M4*100%</f>
        <v>0.54449999999999998</v>
      </c>
      <c r="O4" s="29">
        <f>M4*0.1</f>
        <v>10</v>
      </c>
      <c r="P4" s="29">
        <f>L4/K4</f>
        <v>6.4516129032258061</v>
      </c>
      <c r="Q4" s="29">
        <f>(C4+D4)/K4</f>
        <v>13.548387096774194</v>
      </c>
      <c r="R4" s="29">
        <f>J4/10*0.15</f>
        <v>5.55</v>
      </c>
      <c r="S4" s="29">
        <f>M4*0.1</f>
        <v>10</v>
      </c>
      <c r="T4" s="29">
        <f>M4-S4-Q4-R4-P4-O4</f>
        <v>54.45</v>
      </c>
      <c r="U4" s="29">
        <f>T4*K4</f>
        <v>84.397500000000008</v>
      </c>
    </row>
    <row r="5" spans="1:21" ht="32" customHeight="1">
      <c r="A5" s="15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30"/>
      <c r="O5" s="30"/>
      <c r="P5" s="31"/>
      <c r="Q5" s="31"/>
      <c r="R5" s="31"/>
      <c r="S5" s="31"/>
      <c r="T5" s="31"/>
      <c r="U5" s="31"/>
    </row>
    <row r="6" spans="1:21" ht="32" customHeight="1">
      <c r="A6" s="15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30"/>
      <c r="O6" s="30"/>
      <c r="P6" s="31"/>
      <c r="Q6" s="31"/>
      <c r="R6" s="31"/>
      <c r="S6" s="31"/>
      <c r="T6" s="31"/>
      <c r="U6" s="31"/>
    </row>
    <row r="7" spans="1:21" ht="32" customHeight="1">
      <c r="A7" s="15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30"/>
      <c r="O7" s="30"/>
      <c r="P7" s="31"/>
      <c r="Q7" s="31"/>
      <c r="R7" s="31"/>
      <c r="S7" s="31"/>
      <c r="T7" s="31"/>
      <c r="U7" s="31"/>
    </row>
    <row r="8" spans="1:21" ht="32" customHeight="1">
      <c r="A8" s="15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30"/>
      <c r="O8" s="30"/>
      <c r="P8" s="31"/>
      <c r="Q8" s="31"/>
      <c r="R8" s="31"/>
      <c r="S8" s="31"/>
      <c r="T8" s="31"/>
      <c r="U8" s="31"/>
    </row>
    <row r="9" spans="1:21" ht="32" customHeight="1">
      <c r="A9" s="15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30"/>
      <c r="O9" s="30"/>
      <c r="P9" s="31"/>
      <c r="Q9" s="31"/>
      <c r="R9" s="31"/>
      <c r="S9" s="31"/>
      <c r="T9" s="31"/>
      <c r="U9" s="31"/>
    </row>
    <row r="10" spans="1:21" ht="32" customHeight="1">
      <c r="A10" s="15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30"/>
      <c r="O10" s="30"/>
      <c r="P10" s="31"/>
      <c r="Q10" s="31"/>
      <c r="R10" s="31"/>
      <c r="S10" s="31"/>
      <c r="T10" s="31"/>
      <c r="U10" s="31"/>
    </row>
    <row r="11" spans="1:21" ht="32" customHeight="1">
      <c r="A11" s="15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30"/>
      <c r="O11" s="30"/>
      <c r="P11" s="31"/>
      <c r="Q11" s="31"/>
      <c r="R11" s="31"/>
      <c r="S11" s="31"/>
      <c r="T11" s="31"/>
      <c r="U11" s="31"/>
    </row>
    <row r="12" spans="1:21" ht="32" customHeight="1">
      <c r="A12" s="15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30"/>
      <c r="O12" s="30"/>
      <c r="P12" s="31"/>
      <c r="Q12" s="31"/>
      <c r="R12" s="31"/>
      <c r="S12" s="31"/>
      <c r="T12" s="31"/>
      <c r="U12" s="31"/>
    </row>
    <row r="13" spans="1:21" ht="32" customHeight="1">
      <c r="A13" s="15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30"/>
      <c r="O13" s="30"/>
      <c r="P13" s="31"/>
      <c r="Q13" s="31"/>
      <c r="R13" s="31"/>
      <c r="S13" s="31"/>
      <c r="T13" s="31"/>
      <c r="U13" s="31"/>
    </row>
    <row r="14" spans="1:21" ht="32" customHeight="1">
      <c r="A14" s="15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30"/>
      <c r="O14" s="30"/>
      <c r="P14" s="31"/>
      <c r="Q14" s="31"/>
      <c r="R14" s="31"/>
      <c r="S14" s="31"/>
      <c r="T14" s="31"/>
      <c r="U14" s="31"/>
    </row>
    <row r="15" spans="1:21" ht="32" customHeight="1">
      <c r="A15" s="25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30"/>
      <c r="O15" s="30"/>
      <c r="P15" s="31"/>
      <c r="Q15" s="31"/>
      <c r="R15" s="31"/>
      <c r="S15" s="31"/>
      <c r="T15" s="31"/>
      <c r="U15" s="31"/>
    </row>
    <row r="16" spans="1:21" ht="32" customHeight="1">
      <c r="A16" s="25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0"/>
      <c r="O16" s="30"/>
      <c r="P16" s="31"/>
      <c r="Q16" s="31"/>
      <c r="R16" s="31"/>
      <c r="S16" s="31"/>
      <c r="T16" s="31"/>
      <c r="U16" s="31"/>
    </row>
    <row r="17" spans="1:21" ht="32" customHeight="1">
      <c r="A17" s="25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30"/>
      <c r="O17" s="30"/>
      <c r="P17" s="31"/>
      <c r="Q17" s="31"/>
      <c r="R17" s="31"/>
      <c r="S17" s="31"/>
      <c r="T17" s="31"/>
      <c r="U17" s="31"/>
    </row>
    <row r="18" spans="1:21" ht="32" customHeight="1">
      <c r="A18" s="25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30"/>
      <c r="O18" s="30"/>
      <c r="P18" s="31"/>
      <c r="Q18" s="31"/>
      <c r="R18" s="31"/>
      <c r="S18" s="31"/>
      <c r="T18" s="31"/>
      <c r="U18" s="31"/>
    </row>
    <row r="19" spans="1:21" ht="32" customHeight="1">
      <c r="A19" s="15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30"/>
      <c r="O19" s="30"/>
      <c r="P19" s="31"/>
      <c r="Q19" s="31"/>
      <c r="R19" s="31"/>
      <c r="S19" s="31"/>
      <c r="T19" s="31"/>
      <c r="U19" s="31"/>
    </row>
    <row r="20" spans="1:21" ht="32" customHeight="1">
      <c r="A20" s="15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30"/>
      <c r="O20" s="30"/>
      <c r="P20" s="31"/>
      <c r="Q20" s="31"/>
      <c r="R20" s="31"/>
      <c r="S20" s="31"/>
      <c r="T20" s="31"/>
      <c r="U20" s="31"/>
    </row>
  </sheetData>
  <mergeCells count="2">
    <mergeCell ref="B1:U1"/>
    <mergeCell ref="A2:A3"/>
  </mergeCells>
  <phoneticPr fontId="1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0"/>
  <sheetViews>
    <sheetView workbookViewId="0">
      <pane xSplit="1" topLeftCell="B1" activePane="topRight" state="frozen"/>
      <selection pane="topRight"/>
    </sheetView>
  </sheetViews>
  <sheetFormatPr baseColWidth="10" defaultColWidth="14" defaultRowHeight="13"/>
  <cols>
    <col min="1" max="1" width="34" customWidth="1"/>
    <col min="2" max="2" width="33" customWidth="1"/>
    <col min="3" max="8" width="17" customWidth="1"/>
    <col min="9" max="21" width="19" customWidth="1"/>
  </cols>
  <sheetData>
    <row r="1" spans="1:21" ht="106" customHeight="1">
      <c r="A1" s="1" t="s">
        <v>0</v>
      </c>
      <c r="B1" s="35" t="s">
        <v>30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54" customHeight="1">
      <c r="A2" s="36" t="s">
        <v>2</v>
      </c>
      <c r="B2" s="3" t="s">
        <v>3</v>
      </c>
      <c r="C2" s="3" t="s">
        <v>4</v>
      </c>
      <c r="D2" s="3" t="s">
        <v>4</v>
      </c>
      <c r="E2" s="3" t="s">
        <v>4</v>
      </c>
      <c r="F2" s="3" t="s">
        <v>4</v>
      </c>
      <c r="G2" s="3" t="s">
        <v>4</v>
      </c>
      <c r="H2" s="3" t="s">
        <v>4</v>
      </c>
      <c r="I2" s="7" t="s">
        <v>5</v>
      </c>
      <c r="J2" s="7" t="s">
        <v>5</v>
      </c>
      <c r="K2" s="3" t="s">
        <v>4</v>
      </c>
      <c r="L2" s="8" t="s">
        <v>4</v>
      </c>
      <c r="M2" s="3" t="s">
        <v>4</v>
      </c>
      <c r="N2" s="7" t="s">
        <v>5</v>
      </c>
      <c r="O2" s="8" t="s">
        <v>4</v>
      </c>
      <c r="P2" s="7" t="s">
        <v>5</v>
      </c>
      <c r="Q2" s="7" t="s">
        <v>5</v>
      </c>
      <c r="R2" s="7" t="s">
        <v>5</v>
      </c>
      <c r="S2" s="7" t="s">
        <v>5</v>
      </c>
      <c r="T2" s="7" t="s">
        <v>5</v>
      </c>
      <c r="U2" s="7" t="s">
        <v>5</v>
      </c>
    </row>
    <row r="3" spans="1:21" ht="54" customHeight="1">
      <c r="A3" s="36"/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9" t="s">
        <v>16</v>
      </c>
      <c r="M3" s="4" t="s">
        <v>41</v>
      </c>
      <c r="N3" s="4" t="s">
        <v>32</v>
      </c>
      <c r="O3" s="10" t="s">
        <v>42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47</v>
      </c>
      <c r="U3" s="4" t="s">
        <v>25</v>
      </c>
    </row>
    <row r="4" spans="1:21" ht="32" customHeight="1">
      <c r="A4" s="5" t="s">
        <v>26</v>
      </c>
      <c r="B4" s="6" t="s">
        <v>40</v>
      </c>
      <c r="C4" s="6">
        <v>2</v>
      </c>
      <c r="D4" s="6">
        <v>1</v>
      </c>
      <c r="E4" s="6">
        <v>20</v>
      </c>
      <c r="F4" s="6">
        <v>15</v>
      </c>
      <c r="G4" s="6">
        <v>5</v>
      </c>
      <c r="H4" s="6">
        <v>205</v>
      </c>
      <c r="I4" s="11">
        <f>(E4*F4*G4)/8000*1000</f>
        <v>187.5</v>
      </c>
      <c r="J4" s="11">
        <f>MAX(H4,I4)</f>
        <v>205</v>
      </c>
      <c r="K4" s="6">
        <v>8.1</v>
      </c>
      <c r="L4" s="12">
        <v>10</v>
      </c>
      <c r="M4" s="6">
        <v>330</v>
      </c>
      <c r="N4" s="13">
        <f>T4/M4*100%</f>
        <v>0.20136363636363633</v>
      </c>
      <c r="O4" s="14">
        <f>M4*0.1</f>
        <v>33</v>
      </c>
      <c r="P4" s="14">
        <f>L4*K4</f>
        <v>81</v>
      </c>
      <c r="Q4" s="14">
        <f>(C4+D4)*K4</f>
        <v>24.299999999999997</v>
      </c>
      <c r="R4" s="14">
        <f>J4/10*4.5</f>
        <v>92.25</v>
      </c>
      <c r="S4" s="14">
        <f>M4*0.1</f>
        <v>33</v>
      </c>
      <c r="T4" s="14">
        <f>M4-S4-Q4-R4-P4-O4</f>
        <v>66.449999999999989</v>
      </c>
      <c r="U4" s="14">
        <f>T4/K4</f>
        <v>8.2037037037037024</v>
      </c>
    </row>
    <row r="5" spans="1:21" ht="32" customHeight="1"/>
    <row r="6" spans="1:21" ht="32" customHeight="1"/>
    <row r="7" spans="1:21" ht="32" customHeight="1"/>
    <row r="8" spans="1:21" ht="32" customHeight="1"/>
    <row r="9" spans="1:21" ht="32" customHeight="1"/>
    <row r="10" spans="1:21" ht="32" customHeight="1"/>
    <row r="11" spans="1:21" ht="32" customHeight="1">
      <c r="A11" s="15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3"/>
      <c r="O11" s="13"/>
      <c r="P11" s="14"/>
      <c r="Q11" s="14"/>
      <c r="R11" s="14"/>
      <c r="S11" s="14"/>
      <c r="T11" s="14"/>
      <c r="U11" s="14"/>
    </row>
    <row r="12" spans="1:21" ht="32" customHeight="1">
      <c r="A12" s="15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3"/>
      <c r="O12" s="13"/>
      <c r="P12" s="14"/>
      <c r="Q12" s="14"/>
      <c r="R12" s="14"/>
      <c r="S12" s="14"/>
      <c r="T12" s="14"/>
      <c r="U12" s="14"/>
    </row>
    <row r="13" spans="1:21" ht="32" customHeight="1">
      <c r="A13" s="15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3"/>
      <c r="O13" s="13"/>
      <c r="P13" s="14"/>
      <c r="Q13" s="14"/>
      <c r="R13" s="14"/>
      <c r="S13" s="14"/>
      <c r="T13" s="14"/>
      <c r="U13" s="14"/>
    </row>
    <row r="14" spans="1:21" ht="32" customHeight="1">
      <c r="A14" s="15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3"/>
      <c r="O14" s="13"/>
      <c r="P14" s="14"/>
      <c r="Q14" s="14"/>
      <c r="R14" s="14"/>
      <c r="S14" s="14"/>
      <c r="T14" s="14"/>
      <c r="U14" s="14"/>
    </row>
    <row r="15" spans="1:21" ht="32" customHeight="1"/>
    <row r="16" spans="1:21" ht="32" customHeight="1"/>
    <row r="17" ht="32" customHeight="1"/>
    <row r="18" ht="32" customHeight="1"/>
    <row r="19" ht="32" customHeight="1"/>
    <row r="20" ht="32" customHeight="1"/>
  </sheetData>
  <mergeCells count="2">
    <mergeCell ref="B1:U1"/>
    <mergeCell ref="A2:A3"/>
  </mergeCells>
  <phoneticPr fontId="1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0"/>
  <sheetViews>
    <sheetView workbookViewId="0">
      <pane xSplit="1" topLeftCell="B1" activePane="topRight" state="frozen"/>
      <selection pane="topRight"/>
    </sheetView>
  </sheetViews>
  <sheetFormatPr baseColWidth="10" defaultColWidth="14" defaultRowHeight="13"/>
  <cols>
    <col min="1" max="1" width="34" customWidth="1"/>
    <col min="2" max="2" width="33" customWidth="1"/>
    <col min="3" max="8" width="17" customWidth="1"/>
    <col min="9" max="21" width="19" customWidth="1"/>
  </cols>
  <sheetData>
    <row r="1" spans="1:21" ht="106" customHeight="1">
      <c r="A1" s="1" t="s">
        <v>0</v>
      </c>
      <c r="B1" s="35" t="s">
        <v>30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54" customHeight="1">
      <c r="A2" s="36" t="s">
        <v>2</v>
      </c>
      <c r="B2" s="3" t="s">
        <v>3</v>
      </c>
      <c r="C2" s="3" t="s">
        <v>4</v>
      </c>
      <c r="D2" s="3" t="s">
        <v>4</v>
      </c>
      <c r="E2" s="3" t="s">
        <v>4</v>
      </c>
      <c r="F2" s="3" t="s">
        <v>4</v>
      </c>
      <c r="G2" s="3" t="s">
        <v>4</v>
      </c>
      <c r="H2" s="3" t="s">
        <v>4</v>
      </c>
      <c r="I2" s="7" t="s">
        <v>5</v>
      </c>
      <c r="J2" s="7" t="s">
        <v>5</v>
      </c>
      <c r="K2" s="3" t="s">
        <v>4</v>
      </c>
      <c r="L2" s="8" t="s">
        <v>4</v>
      </c>
      <c r="M2" s="3" t="s">
        <v>4</v>
      </c>
      <c r="N2" s="7" t="s">
        <v>5</v>
      </c>
      <c r="O2" s="8" t="s">
        <v>4</v>
      </c>
      <c r="P2" s="7" t="s">
        <v>5</v>
      </c>
      <c r="Q2" s="7" t="s">
        <v>5</v>
      </c>
      <c r="R2" s="7" t="s">
        <v>5</v>
      </c>
      <c r="S2" s="7" t="s">
        <v>5</v>
      </c>
      <c r="T2" s="7" t="s">
        <v>5</v>
      </c>
      <c r="U2" s="7" t="s">
        <v>5</v>
      </c>
    </row>
    <row r="3" spans="1:21" ht="54" customHeight="1">
      <c r="A3" s="36"/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9" t="s">
        <v>16</v>
      </c>
      <c r="M3" s="4" t="s">
        <v>48</v>
      </c>
      <c r="N3" s="4" t="s">
        <v>32</v>
      </c>
      <c r="O3" s="10" t="s">
        <v>49</v>
      </c>
      <c r="P3" s="4" t="s">
        <v>50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25</v>
      </c>
    </row>
    <row r="4" spans="1:21" ht="32" customHeight="1">
      <c r="A4" s="5" t="s">
        <v>26</v>
      </c>
      <c r="B4" s="6" t="s">
        <v>40</v>
      </c>
      <c r="C4" s="6">
        <v>2</v>
      </c>
      <c r="D4" s="6">
        <v>1</v>
      </c>
      <c r="E4" s="6">
        <v>20</v>
      </c>
      <c r="F4" s="6">
        <v>15</v>
      </c>
      <c r="G4" s="6">
        <v>5</v>
      </c>
      <c r="H4" s="6">
        <v>200</v>
      </c>
      <c r="I4" s="11">
        <f>(E4*F4*G4)/8000*1000</f>
        <v>187.5</v>
      </c>
      <c r="J4" s="11">
        <f>MAX(H4,I4)</f>
        <v>200</v>
      </c>
      <c r="K4" s="6">
        <v>5.3</v>
      </c>
      <c r="L4" s="12">
        <v>10</v>
      </c>
      <c r="M4" s="6">
        <v>160</v>
      </c>
      <c r="N4" s="13">
        <f>T4/M4*100%</f>
        <v>0.24437499999999995</v>
      </c>
      <c r="O4" s="14">
        <f>M4*0.1</f>
        <v>16</v>
      </c>
      <c r="P4" s="14">
        <f>L4*K4</f>
        <v>53</v>
      </c>
      <c r="Q4" s="14">
        <f>(C4+D4)*K4</f>
        <v>15.899999999999999</v>
      </c>
      <c r="R4" s="14">
        <f>J4/10*1</f>
        <v>20</v>
      </c>
      <c r="S4" s="14">
        <f>M4*0.1</f>
        <v>16</v>
      </c>
      <c r="T4" s="14">
        <f>M4-S4-Q4-R4-P4-O4</f>
        <v>39.099999999999994</v>
      </c>
      <c r="U4" s="14">
        <f>T4/K4</f>
        <v>7.3773584905660368</v>
      </c>
    </row>
    <row r="5" spans="1:21" ht="32" customHeight="1"/>
    <row r="6" spans="1:21" ht="32" customHeight="1"/>
    <row r="7" spans="1:21" ht="32" customHeight="1"/>
    <row r="8" spans="1:21" ht="32" customHeight="1"/>
    <row r="9" spans="1:21" ht="32" customHeight="1">
      <c r="A9" s="5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3"/>
      <c r="O9" s="13"/>
      <c r="P9" s="14"/>
      <c r="Q9" s="14"/>
      <c r="R9" s="14"/>
      <c r="S9" s="14"/>
      <c r="T9" s="14"/>
      <c r="U9" s="14"/>
    </row>
    <row r="10" spans="1:21" ht="32" customHeight="1">
      <c r="A10" s="15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3"/>
      <c r="O10" s="13"/>
      <c r="P10" s="14"/>
      <c r="Q10" s="14"/>
      <c r="R10" s="14"/>
      <c r="S10" s="14"/>
      <c r="T10" s="14"/>
      <c r="U10" s="14"/>
    </row>
    <row r="11" spans="1:21" ht="32" customHeight="1">
      <c r="A11" s="15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3"/>
      <c r="O11" s="13"/>
      <c r="P11" s="14"/>
      <c r="Q11" s="14"/>
      <c r="R11" s="14"/>
      <c r="S11" s="14"/>
      <c r="T11" s="14"/>
      <c r="U11" s="14"/>
    </row>
    <row r="12" spans="1:21" ht="32" customHeight="1">
      <c r="A12" s="15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3"/>
      <c r="O12" s="13"/>
      <c r="P12" s="14"/>
      <c r="Q12" s="14"/>
      <c r="R12" s="14"/>
      <c r="S12" s="14"/>
      <c r="T12" s="14"/>
      <c r="U12" s="14"/>
    </row>
    <row r="13" spans="1:21" ht="32" customHeight="1">
      <c r="A13" s="15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3"/>
      <c r="O13" s="13"/>
      <c r="P13" s="14"/>
      <c r="Q13" s="14"/>
      <c r="R13" s="14"/>
      <c r="S13" s="14"/>
      <c r="T13" s="14"/>
      <c r="U13" s="14"/>
    </row>
    <row r="14" spans="1:21" ht="32" customHeight="1">
      <c r="A14" s="15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3"/>
      <c r="O14" s="13"/>
      <c r="P14" s="14"/>
      <c r="Q14" s="14"/>
      <c r="R14" s="14"/>
      <c r="S14" s="14"/>
      <c r="T14" s="14"/>
      <c r="U14" s="14"/>
    </row>
    <row r="15" spans="1:21" ht="32" customHeight="1"/>
    <row r="16" spans="1:21" ht="32" customHeight="1"/>
    <row r="17" ht="32" customHeight="1"/>
    <row r="18" ht="32" customHeight="1"/>
    <row r="19" ht="32" customHeight="1"/>
    <row r="20" ht="32" customHeight="1"/>
  </sheetData>
  <mergeCells count="2">
    <mergeCell ref="B1:U1"/>
    <mergeCell ref="A2:A3"/>
  </mergeCells>
  <phoneticPr fontId="1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0"/>
  <sheetViews>
    <sheetView workbookViewId="0"/>
  </sheetViews>
  <sheetFormatPr baseColWidth="10" defaultColWidth="14" defaultRowHeight="13"/>
  <cols>
    <col min="1" max="1" width="34" customWidth="1"/>
    <col min="2" max="2" width="33" customWidth="1"/>
    <col min="3" max="8" width="17" customWidth="1"/>
    <col min="9" max="21" width="19" customWidth="1"/>
  </cols>
  <sheetData>
    <row r="1" spans="1:21" ht="106" customHeight="1">
      <c r="A1" s="1" t="s">
        <v>0</v>
      </c>
      <c r="B1" s="35" t="s">
        <v>30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54" customHeight="1">
      <c r="A2" s="36" t="s">
        <v>2</v>
      </c>
      <c r="B2" s="3" t="s">
        <v>3</v>
      </c>
      <c r="C2" s="3" t="s">
        <v>4</v>
      </c>
      <c r="D2" s="3" t="s">
        <v>4</v>
      </c>
      <c r="E2" s="3" t="s">
        <v>4</v>
      </c>
      <c r="F2" s="3" t="s">
        <v>4</v>
      </c>
      <c r="G2" s="3" t="s">
        <v>4</v>
      </c>
      <c r="H2" s="3" t="s">
        <v>4</v>
      </c>
      <c r="I2" s="7" t="s">
        <v>5</v>
      </c>
      <c r="J2" s="7" t="s">
        <v>5</v>
      </c>
      <c r="K2" s="3" t="s">
        <v>4</v>
      </c>
      <c r="L2" s="8" t="s">
        <v>4</v>
      </c>
      <c r="M2" s="16" t="s">
        <v>4</v>
      </c>
      <c r="N2" s="7" t="s">
        <v>5</v>
      </c>
      <c r="O2" s="8" t="s">
        <v>4</v>
      </c>
      <c r="P2" s="17" t="s">
        <v>5</v>
      </c>
      <c r="Q2" s="17" t="s">
        <v>5</v>
      </c>
      <c r="R2" s="17" t="s">
        <v>5</v>
      </c>
      <c r="S2" s="17" t="s">
        <v>5</v>
      </c>
      <c r="T2" s="17" t="s">
        <v>5</v>
      </c>
      <c r="U2" s="7" t="s">
        <v>5</v>
      </c>
    </row>
    <row r="3" spans="1:21" ht="54" customHeight="1">
      <c r="A3" s="36"/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9" t="s">
        <v>16</v>
      </c>
      <c r="M3" s="18" t="s">
        <v>55</v>
      </c>
      <c r="N3" s="4" t="s">
        <v>32</v>
      </c>
      <c r="O3" s="10" t="s">
        <v>49</v>
      </c>
      <c r="P3" s="18" t="s">
        <v>56</v>
      </c>
      <c r="Q3" s="18" t="s">
        <v>57</v>
      </c>
      <c r="R3" s="18" t="s">
        <v>58</v>
      </c>
      <c r="S3" s="18" t="s">
        <v>59</v>
      </c>
      <c r="T3" s="18" t="s">
        <v>60</v>
      </c>
      <c r="U3" s="4" t="s">
        <v>25</v>
      </c>
    </row>
    <row r="4" spans="1:21" ht="32" customHeight="1">
      <c r="A4" s="5" t="s">
        <v>26</v>
      </c>
      <c r="B4" s="6" t="s">
        <v>40</v>
      </c>
      <c r="C4" s="6">
        <v>3</v>
      </c>
      <c r="D4" s="6">
        <v>1</v>
      </c>
      <c r="E4" s="6">
        <v>20</v>
      </c>
      <c r="F4" s="6">
        <v>15</v>
      </c>
      <c r="G4" s="6">
        <v>5</v>
      </c>
      <c r="H4" s="6">
        <v>200</v>
      </c>
      <c r="I4" s="11">
        <f>(E4*F4*G4)/8000*1000</f>
        <v>187.5</v>
      </c>
      <c r="J4" s="11">
        <f>MAX(H4,I4)</f>
        <v>200</v>
      </c>
      <c r="K4" s="6">
        <v>3382.8</v>
      </c>
      <c r="L4" s="12">
        <v>10</v>
      </c>
      <c r="M4" s="19">
        <v>110000</v>
      </c>
      <c r="N4" s="13">
        <f>T4/M4*100%</f>
        <v>0.20582545454545456</v>
      </c>
      <c r="O4" s="14">
        <f>M4*0.1</f>
        <v>11000</v>
      </c>
      <c r="P4" s="20">
        <f>L4*K4</f>
        <v>33828</v>
      </c>
      <c r="Q4" s="20">
        <f>(C4+D4)*K4</f>
        <v>13531.2</v>
      </c>
      <c r="R4" s="20">
        <f>J4/10*900</f>
        <v>18000</v>
      </c>
      <c r="S4" s="20">
        <f>M4*0.1</f>
        <v>11000</v>
      </c>
      <c r="T4" s="20">
        <f>M4-S4-Q4-R4-P4-O4</f>
        <v>22640.800000000003</v>
      </c>
      <c r="U4" s="14">
        <f>T4/K4</f>
        <v>6.6929171100863192</v>
      </c>
    </row>
    <row r="5" spans="1:21" ht="32" customHeight="1"/>
    <row r="6" spans="1:21" ht="32" customHeight="1"/>
    <row r="7" spans="1:21" ht="32" customHeight="1"/>
    <row r="8" spans="1:21" ht="32" customHeight="1"/>
    <row r="9" spans="1:21" ht="32" customHeight="1">
      <c r="A9" s="5"/>
      <c r="B9" s="11"/>
      <c r="C9" s="11"/>
      <c r="D9" s="11"/>
      <c r="E9" s="11"/>
      <c r="F9" s="11"/>
      <c r="G9" s="11"/>
      <c r="H9" s="11"/>
      <c r="I9" s="11"/>
      <c r="J9" s="11"/>
      <c r="K9" s="20"/>
      <c r="L9" s="20"/>
      <c r="M9" s="20"/>
      <c r="N9" s="13"/>
      <c r="O9" s="13"/>
      <c r="P9" s="20"/>
      <c r="Q9" s="20"/>
      <c r="R9" s="20"/>
      <c r="S9" s="20"/>
      <c r="T9" s="20"/>
      <c r="U9" s="14"/>
    </row>
    <row r="10" spans="1:21" ht="32" customHeight="1">
      <c r="A10" s="15"/>
      <c r="B10" s="11"/>
      <c r="C10" s="11"/>
      <c r="D10" s="11"/>
      <c r="E10" s="11"/>
      <c r="F10" s="11"/>
      <c r="G10" s="11"/>
      <c r="H10" s="11"/>
      <c r="I10" s="11"/>
      <c r="J10" s="11"/>
      <c r="K10" s="20"/>
      <c r="L10" s="20"/>
      <c r="M10" s="20"/>
      <c r="N10" s="13"/>
      <c r="O10" s="13"/>
      <c r="P10" s="20"/>
      <c r="Q10" s="20"/>
      <c r="R10" s="20"/>
      <c r="S10" s="20"/>
      <c r="T10" s="20"/>
      <c r="U10" s="14"/>
    </row>
    <row r="11" spans="1:21" ht="32" customHeight="1">
      <c r="A11" s="15"/>
      <c r="B11" s="11"/>
      <c r="C11" s="11"/>
      <c r="D11" s="11"/>
      <c r="E11" s="11"/>
      <c r="F11" s="11"/>
      <c r="G11" s="11"/>
      <c r="H11" s="11"/>
      <c r="I11" s="11"/>
      <c r="J11" s="11"/>
      <c r="K11" s="20"/>
      <c r="L11" s="20"/>
      <c r="M11" s="20"/>
      <c r="N11" s="13"/>
      <c r="O11" s="13"/>
      <c r="P11" s="20"/>
      <c r="Q11" s="20"/>
      <c r="R11" s="20"/>
      <c r="S11" s="20"/>
      <c r="T11" s="20"/>
      <c r="U11" s="14"/>
    </row>
    <row r="12" spans="1:21" ht="32" customHeight="1">
      <c r="A12" s="15"/>
      <c r="B12" s="11"/>
      <c r="C12" s="11"/>
      <c r="D12" s="11"/>
      <c r="E12" s="11"/>
      <c r="F12" s="11"/>
      <c r="G12" s="11"/>
      <c r="H12" s="11"/>
      <c r="I12" s="11"/>
      <c r="J12" s="11"/>
      <c r="K12" s="20"/>
      <c r="L12" s="20"/>
      <c r="M12" s="20"/>
      <c r="N12" s="13"/>
      <c r="O12" s="13"/>
      <c r="P12" s="20"/>
      <c r="Q12" s="20"/>
      <c r="R12" s="20"/>
      <c r="S12" s="20"/>
      <c r="T12" s="20"/>
      <c r="U12" s="14"/>
    </row>
    <row r="13" spans="1:21" ht="32" customHeight="1"/>
    <row r="14" spans="1:21" ht="32" customHeight="1">
      <c r="A14" s="5"/>
      <c r="B14" s="11"/>
      <c r="C14" s="11"/>
      <c r="D14" s="11"/>
      <c r="E14" s="11"/>
      <c r="F14" s="11"/>
      <c r="G14" s="11"/>
      <c r="H14" s="11"/>
      <c r="I14" s="11"/>
      <c r="J14" s="11"/>
      <c r="K14" s="20"/>
      <c r="L14" s="20"/>
      <c r="M14" s="20"/>
      <c r="N14" s="13"/>
      <c r="O14" s="13"/>
      <c r="P14" s="20"/>
      <c r="Q14" s="20"/>
      <c r="R14" s="20"/>
      <c r="S14" s="20"/>
      <c r="T14" s="20"/>
      <c r="U14" s="14"/>
    </row>
    <row r="15" spans="1:21" ht="32" customHeight="1">
      <c r="A15" s="15"/>
      <c r="B15" s="11"/>
      <c r="C15" s="11"/>
      <c r="D15" s="11"/>
      <c r="E15" s="11"/>
      <c r="F15" s="11"/>
      <c r="G15" s="11"/>
      <c r="H15" s="11"/>
      <c r="I15" s="11"/>
      <c r="J15" s="11"/>
      <c r="K15" s="20"/>
      <c r="L15" s="20"/>
      <c r="M15" s="20"/>
      <c r="N15" s="13"/>
      <c r="O15" s="13"/>
      <c r="P15" s="20"/>
      <c r="Q15" s="20"/>
      <c r="R15" s="20"/>
      <c r="S15" s="20"/>
      <c r="T15" s="20"/>
      <c r="U15" s="14"/>
    </row>
    <row r="16" spans="1:21" ht="32" customHeight="1">
      <c r="A16" s="15"/>
      <c r="B16" s="11"/>
      <c r="C16" s="11"/>
      <c r="D16" s="11"/>
      <c r="E16" s="11"/>
      <c r="F16" s="11"/>
      <c r="G16" s="11"/>
      <c r="H16" s="11"/>
      <c r="I16" s="11"/>
      <c r="J16" s="11"/>
      <c r="K16" s="20"/>
      <c r="L16" s="20"/>
      <c r="M16" s="20"/>
      <c r="N16" s="13"/>
      <c r="O16" s="13"/>
      <c r="P16" s="20"/>
      <c r="Q16" s="20"/>
      <c r="R16" s="20"/>
      <c r="S16" s="20"/>
      <c r="T16" s="20"/>
      <c r="U16" s="14"/>
    </row>
    <row r="17" ht="32" customHeight="1"/>
    <row r="18" ht="32" customHeight="1"/>
    <row r="19" ht="32" customHeight="1"/>
    <row r="20" ht="32" customHeight="1"/>
  </sheetData>
  <mergeCells count="2">
    <mergeCell ref="B1:U1"/>
    <mergeCell ref="A2:A3"/>
  </mergeCells>
  <phoneticPr fontId="10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0"/>
  <sheetViews>
    <sheetView workbookViewId="0">
      <pane xSplit="1" topLeftCell="B1" activePane="topRight" state="frozen"/>
      <selection pane="topRight"/>
    </sheetView>
  </sheetViews>
  <sheetFormatPr baseColWidth="10" defaultColWidth="14" defaultRowHeight="13"/>
  <cols>
    <col min="1" max="1" width="34" customWidth="1"/>
    <col min="2" max="2" width="33" customWidth="1"/>
    <col min="3" max="8" width="17" customWidth="1"/>
    <col min="9" max="21" width="19" customWidth="1"/>
  </cols>
  <sheetData>
    <row r="1" spans="1:21" ht="106" customHeight="1">
      <c r="A1" s="1" t="s">
        <v>0</v>
      </c>
      <c r="B1" s="35" t="s">
        <v>30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54" customHeight="1">
      <c r="A2" s="36" t="s">
        <v>2</v>
      </c>
      <c r="B2" s="3" t="s">
        <v>3</v>
      </c>
      <c r="C2" s="3" t="s">
        <v>4</v>
      </c>
      <c r="D2" s="3" t="s">
        <v>4</v>
      </c>
      <c r="E2" s="3" t="s">
        <v>4</v>
      </c>
      <c r="F2" s="3" t="s">
        <v>4</v>
      </c>
      <c r="G2" s="3" t="s">
        <v>4</v>
      </c>
      <c r="H2" s="3" t="s">
        <v>4</v>
      </c>
      <c r="I2" s="7" t="s">
        <v>5</v>
      </c>
      <c r="J2" s="7" t="s">
        <v>5</v>
      </c>
      <c r="K2" s="3" t="s">
        <v>4</v>
      </c>
      <c r="L2" s="8" t="s">
        <v>4</v>
      </c>
      <c r="M2" s="3" t="s">
        <v>4</v>
      </c>
      <c r="N2" s="7" t="s">
        <v>5</v>
      </c>
      <c r="O2" s="8" t="s">
        <v>4</v>
      </c>
      <c r="P2" s="7" t="s">
        <v>5</v>
      </c>
      <c r="Q2" s="7" t="s">
        <v>5</v>
      </c>
      <c r="R2" s="7" t="s">
        <v>5</v>
      </c>
      <c r="S2" s="7" t="s">
        <v>5</v>
      </c>
      <c r="T2" s="7" t="s">
        <v>5</v>
      </c>
      <c r="U2" s="7" t="s">
        <v>5</v>
      </c>
    </row>
    <row r="3" spans="1:21" ht="54" customHeight="1">
      <c r="A3" s="36"/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9" t="s">
        <v>16</v>
      </c>
      <c r="M3" s="4" t="s">
        <v>61</v>
      </c>
      <c r="N3" s="4" t="s">
        <v>32</v>
      </c>
      <c r="O3" s="10" t="s">
        <v>49</v>
      </c>
      <c r="P3" s="4" t="s">
        <v>62</v>
      </c>
      <c r="Q3" s="4" t="s">
        <v>63</v>
      </c>
      <c r="R3" s="4" t="s">
        <v>64</v>
      </c>
      <c r="S3" s="4" t="s">
        <v>65</v>
      </c>
      <c r="T3" s="4" t="s">
        <v>66</v>
      </c>
      <c r="U3" s="4" t="s">
        <v>25</v>
      </c>
    </row>
    <row r="4" spans="1:21" ht="32" customHeight="1">
      <c r="A4" s="5" t="s">
        <v>26</v>
      </c>
      <c r="B4" s="6" t="s">
        <v>40</v>
      </c>
      <c r="C4" s="6">
        <v>15</v>
      </c>
      <c r="D4" s="6">
        <v>1</v>
      </c>
      <c r="E4" s="6">
        <v>20</v>
      </c>
      <c r="F4" s="6">
        <v>15</v>
      </c>
      <c r="G4" s="6">
        <v>5</v>
      </c>
      <c r="H4" s="6">
        <v>400</v>
      </c>
      <c r="I4" s="11">
        <f>(E4*F4*G4)/8000*1000</f>
        <v>187.5</v>
      </c>
      <c r="J4" s="11">
        <f>MAX(H4,I4)</f>
        <v>400</v>
      </c>
      <c r="K4" s="6">
        <v>5.0999999999999996</v>
      </c>
      <c r="L4" s="12">
        <v>10</v>
      </c>
      <c r="M4" s="6">
        <v>20</v>
      </c>
      <c r="N4" s="13">
        <f>T4/M4*100%</f>
        <v>0.24759803921568632</v>
      </c>
      <c r="O4" s="14">
        <f>M4*0.1</f>
        <v>2</v>
      </c>
      <c r="P4" s="14">
        <f>L4/K4</f>
        <v>1.9607843137254903</v>
      </c>
      <c r="Q4" s="14">
        <f>(C4+D4)/K4</f>
        <v>3.1372549019607847</v>
      </c>
      <c r="R4" s="14">
        <f>(J4-50)/10*0.15+0.7</f>
        <v>5.95</v>
      </c>
      <c r="S4" s="14">
        <f>M4*0.1</f>
        <v>2</v>
      </c>
      <c r="T4" s="14">
        <f>M4-S4-Q4-R4-P4-O4</f>
        <v>4.9519607843137265</v>
      </c>
      <c r="U4" s="14">
        <f>T4*K4</f>
        <v>25.255000000000003</v>
      </c>
    </row>
    <row r="5" spans="1:21" ht="32" customHeight="1"/>
    <row r="6" spans="1:21" ht="32" customHeight="1"/>
    <row r="7" spans="1:21" ht="32" customHeight="1"/>
    <row r="8" spans="1:21" ht="32" customHeight="1"/>
    <row r="9" spans="1:21" ht="32" customHeight="1"/>
    <row r="10" spans="1:21" ht="32" customHeight="1"/>
    <row r="11" spans="1:21" ht="32" customHeight="1"/>
    <row r="12" spans="1:21" ht="32" customHeight="1"/>
    <row r="13" spans="1:21" ht="32" customHeight="1"/>
    <row r="14" spans="1:21" ht="32" customHeight="1"/>
    <row r="15" spans="1:21" ht="32" customHeight="1"/>
    <row r="16" spans="1:21" ht="32" customHeight="1"/>
    <row r="17" ht="32" customHeight="1"/>
    <row r="18" ht="32" customHeight="1"/>
    <row r="19" ht="32" customHeight="1"/>
    <row r="20" ht="32" customHeight="1"/>
  </sheetData>
  <mergeCells count="2">
    <mergeCell ref="B1:U1"/>
    <mergeCell ref="A2:A3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英国</vt:lpstr>
      <vt:lpstr>马来西亚</vt:lpstr>
      <vt:lpstr>菲律宾</vt:lpstr>
      <vt:lpstr>泰国</vt:lpstr>
      <vt:lpstr>越南</vt:lpstr>
      <vt:lpstr>新加坡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Jin Newton</cp:lastModifiedBy>
  <dcterms:created xsi:type="dcterms:W3CDTF">2023-01-13T10:23:10Z</dcterms:created>
  <dcterms:modified xsi:type="dcterms:W3CDTF">2023-11-14T09:10:50Z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E72EC6FF3BD44EEEA1FA05F34A11147B</vt:lpwstr>
  </property>
  <property fmtid="{D5CDD505-2E9C-101B-9397-08002B2CF9AE}" pid="3" name="KSOProductBuildVer">
    <vt:lpwstr>2052-11.1.0.12980</vt:lpwstr>
  </property>
</Properties>
</file>